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<sst xmlns="http://schemas.openxmlformats.org/spreadsheetml/2006/main" count="152" uniqueCount="124">
  <si>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</si>
  <si>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</si>
  <si>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</si>
  <si>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</si>
  <si>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</si>
  <si>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</si>
  <si>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</si>
  <si>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</si>
  <si>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</si>
  <si>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</si>
  <si>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</si>
  <si>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</si>
  <si>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</si>
  <si>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</si>
  <si>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</si>
  <si>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</si>
  <si>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</si>
  <si>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</si>
  <si>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</si>
  <si>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</si>
  <si>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ANTONIO VIVALDI</t>
  </si>
  <si>
    <t>00122 ROMA (RM) VIA MAR ROSSO, 68 C.F. 97198180586 C.M. RMIC8FM00V</t>
  </si>
  <si>
    <t>4220720800041742 del 05/12/2019</t>
  </si>
  <si>
    <t>24 del 04/12/2019</t>
  </si>
  <si>
    <t>31 del 04/12/2019</t>
  </si>
  <si>
    <t>15 del 04/12/2019</t>
  </si>
  <si>
    <t>V5/0039209 del 06/12/2019</t>
  </si>
  <si>
    <t>V5/0039208 del 06/12/2019</t>
  </si>
  <si>
    <t>2019110139 del 25/11/2019</t>
  </si>
  <si>
    <t>2019110146 del 25/11/2019</t>
  </si>
  <si>
    <t>2019110153 del 25/11/2019</t>
  </si>
  <si>
    <t>2019127728 del 16/12/2019</t>
  </si>
  <si>
    <t>P/389 del 16/12/2019</t>
  </si>
  <si>
    <t>0000246E del 29/11/2019</t>
  </si>
  <si>
    <t>3074/2019 del 13/12/2019</t>
  </si>
  <si>
    <t>3075/2019 del 13/12/2019</t>
  </si>
  <si>
    <t>3076/2019 del 13/12/2019</t>
  </si>
  <si>
    <t>3078/2019 del 13/12/2019</t>
  </si>
  <si>
    <t>2019-VA5-0000726 del 30/11/2019</t>
  </si>
  <si>
    <t>1946PA del 30/11/2019</t>
  </si>
  <si>
    <t>V5/0041634 del 31/12/2019</t>
  </si>
  <si>
    <t>V5/0041635 del 31/12/2019</t>
  </si>
  <si>
    <t>200155833 del 02/01/2020</t>
  </si>
  <si>
    <t>414/FEPA/2019 del 30/12/2019</t>
  </si>
  <si>
    <t>1038 del 19/12/2019</t>
  </si>
  <si>
    <t>1033 del 19/12/2019</t>
  </si>
  <si>
    <t>120 del 15/01/2020</t>
  </si>
  <si>
    <t>5 del 15/01/2020</t>
  </si>
  <si>
    <t>0007PA/2020 del 21/01/2020</t>
  </si>
  <si>
    <t>V5/0001317 del 20/01/2020</t>
  </si>
  <si>
    <t>18/PA del 27/01/2020</t>
  </si>
  <si>
    <t>2190PA del 31/12/2019</t>
  </si>
  <si>
    <t>65PA del 31/01/2020</t>
  </si>
  <si>
    <t>7 del 22/01/2020</t>
  </si>
  <si>
    <t>V5/0004000 del 07/02/2020</t>
  </si>
  <si>
    <t>V5/0004001 del 07/02/2020</t>
  </si>
  <si>
    <t>35/FEPA/2020 del 29/01/2020</t>
  </si>
  <si>
    <t>5/04 del 23/01/2020</t>
  </si>
  <si>
    <t>49/2020/FE del 19/02/2020</t>
  </si>
  <si>
    <t>FPA_392-20 del 10/02/2020</t>
  </si>
  <si>
    <t>FPA 323/20 del 14/02/2020</t>
  </si>
  <si>
    <t>18/PA del 14/02/2020</t>
  </si>
  <si>
    <t>19/PA del 15/02/2020</t>
  </si>
  <si>
    <t>21/PA del 15/02/2020</t>
  </si>
  <si>
    <t>4220720800003563 del 06/02/2020</t>
  </si>
  <si>
    <t>V5/0007029 del 29/02/2020</t>
  </si>
  <si>
    <t>V5/0007030 del 29/02/2020</t>
  </si>
  <si>
    <t>84/E / PA del 28/02/2020</t>
  </si>
  <si>
    <t>13 del 25/02/2020</t>
  </si>
  <si>
    <t>91/FEPA/2020 del 02/03/2020</t>
  </si>
  <si>
    <t>86/FEPA/2020 del 02/03/2020</t>
  </si>
  <si>
    <t>107 del 04/03/2020</t>
  </si>
  <si>
    <t>20/PA del 15/02/2020</t>
  </si>
  <si>
    <t>4220720800012195 del 06/04/2020</t>
  </si>
  <si>
    <t>21 del 22/04/2020</t>
  </si>
  <si>
    <t>264 del 11/05/2020</t>
  </si>
  <si>
    <t>263 del 11/05/2020</t>
  </si>
  <si>
    <t>993 del 12/05/2020</t>
  </si>
  <si>
    <t>19610840 del 24/03/2020</t>
  </si>
  <si>
    <t>107/20 del 21/02/2020</t>
  </si>
  <si>
    <t>136/20 del 13/03/2020</t>
  </si>
  <si>
    <t>285/20 del 21/05/2020</t>
  </si>
  <si>
    <t>284/20 del 21/05/2020</t>
  </si>
  <si>
    <t>286/20 del 21/05/2020</t>
  </si>
  <si>
    <t>344/20 del 23/06/2020</t>
  </si>
  <si>
    <t>4220720800018649 del 05/06/2020</t>
  </si>
  <si>
    <t>69/PA del 22/05/2020</t>
  </si>
  <si>
    <t>000112/PA del 30/04/2020</t>
  </si>
  <si>
    <t>000072/PA del 31/03/2020</t>
  </si>
  <si>
    <t>33 del 24/06/2020</t>
  </si>
  <si>
    <t>VP-80503 del 29/06/2020</t>
  </si>
  <si>
    <t>V5/0034180 del 31/10/2019</t>
  </si>
  <si>
    <t>42104 del 25/06/2020</t>
  </si>
  <si>
    <t>390/20 del 24/07/2020</t>
  </si>
  <si>
    <t>P0008962 del 18/06/2020</t>
  </si>
  <si>
    <t>20PAS0012670 del 30/09/2020</t>
  </si>
  <si>
    <t>4220720800025524 del 13/08/2020</t>
  </si>
  <si>
    <t>118/PA del 28/08/2020</t>
  </si>
  <si>
    <t>148/PA del 13/10/2020</t>
  </si>
  <si>
    <t>149/PA del 13/10/2020</t>
  </si>
  <si>
    <t>CV20043981 del 23/09/2020</t>
  </si>
  <si>
    <t>26 del 02/10/2020</t>
  </si>
  <si>
    <t>47 del 02/09/2020</t>
  </si>
  <si>
    <t>69/F del 17/09/2020</t>
  </si>
  <si>
    <t>115/PA del 26/08/2020</t>
  </si>
  <si>
    <t>116/PA del 27/08/2020</t>
  </si>
  <si>
    <t>4549/e del 30/09/2020</t>
  </si>
  <si>
    <t>770 del 05/10/2020</t>
  </si>
  <si>
    <t>620/FE del 17/09/2020</t>
  </si>
  <si>
    <t>4220720800030177 del 14/10/2020</t>
  </si>
  <si>
    <t>2484/00 del 16/10/2020</t>
  </si>
  <si>
    <t>34 del 14/10/2020</t>
  </si>
  <si>
    <t>FPA 56/20 del 08/10/2020</t>
  </si>
  <si>
    <t>1093 del 31/10/2020</t>
  </si>
  <si>
    <t>40065 del 31/10/2020</t>
  </si>
  <si>
    <t>2020-809 del 10/11/2020</t>
  </si>
  <si>
    <t>207 del 15/10/2020</t>
  </si>
  <si>
    <t>44301 del 21/10/2020</t>
  </si>
  <si>
    <t>20602512 del 10/11/2020</t>
  </si>
  <si>
    <t>20204E25599 del 01/10/2020</t>
  </si>
  <si>
    <t>650 del 30/09/2020</t>
  </si>
  <si>
    <t>572 del 05/09/2020</t>
  </si>
  <si>
    <t>752 del 30/09/2020</t>
  </si>
  <si>
    <t>177/PA del 24/11/2020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</si>
</sst>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3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106</v>
      </c>
      <c r="B10" s="37"/>
      <c r="C10" s="50">
        <f>SUM(C16:D19)</f>
        <v>119077.16</v>
      </c>
      <c r="D10" s="37"/>
      <c r="E10" s="38">
        <f>('Trimestre 1'!H1+'Trimestre 2'!H1+'Trimestre 3'!H1+'Trimestre 4'!H1)/C10</f>
        <v>-0.44221427518089945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50</v>
      </c>
      <c r="C16" s="51">
        <f>'Trimestre 1'!B1</f>
        <v>45043.11</v>
      </c>
      <c r="D16" s="52"/>
      <c r="E16" s="51">
        <f>'Trimestre 1'!G1</f>
        <v>-5.513292710028237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13</v>
      </c>
      <c r="C17" s="51">
        <f>'Trimestre 2'!B1</f>
        <v>13532.929999999998</v>
      </c>
      <c r="D17" s="52"/>
      <c r="E17" s="51">
        <f>'Trimestre 2'!G1</f>
        <v>9.44915328757335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12</v>
      </c>
      <c r="C18" s="51">
        <f>'Trimestre 3'!B1</f>
        <v>18088.539999999997</v>
      </c>
      <c r="D18" s="52"/>
      <c r="E18" s="51">
        <f>'Trimestre 3'!G1</f>
        <v>34.592690731258585</v>
      </c>
      <c r="F18" s="53"/>
    </row>
    <row r="19" spans="1:6" ht="21.75" customHeight="1" thickBot="1">
      <c r="A19" s="24" t="s">
        <v>18</v>
      </c>
      <c r="B19" s="25">
        <f>'Trimestre 4'!C1</f>
        <v>31</v>
      </c>
      <c r="C19" s="47">
        <f>'Trimestre 4'!B1</f>
        <v>42412.579999999994</v>
      </c>
      <c r="D19" s="49"/>
      <c r="E19" s="47">
        <f>'Trimestre 4'!G1</f>
        <v>-13.154770825071243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45043.11</v>
      </c>
      <c r="C1">
        <f>COUNTA(A4:A203)</f>
        <v>50</v>
      </c>
      <c r="G1" s="20">
        <f>IF(B1&lt;&gt;0,H1/B1,0)</f>
        <v>-5.513292710028237</v>
      </c>
      <c r="H1" s="19">
        <f>SUM(H4:H195)</f>
        <v>-248335.84999999998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390</v>
      </c>
      <c r="C4" s="17">
        <v>43873</v>
      </c>
      <c r="D4" s="17">
        <v>43844</v>
      </c>
      <c r="E4" s="17"/>
      <c r="F4" s="17"/>
      <c r="G4" s="1">
        <f>D4-C4-(F4-E4)</f>
        <v>-29</v>
      </c>
      <c r="H4" s="16">
        <f>B4*G4</f>
        <v>-11310</v>
      </c>
    </row>
    <row r="5" spans="1:8" ht="15">
      <c r="A5" s="28" t="s">
        <v>23</v>
      </c>
      <c r="B5" s="16">
        <v>500</v>
      </c>
      <c r="C5" s="17">
        <v>43848</v>
      </c>
      <c r="D5" s="17">
        <v>43852</v>
      </c>
      <c r="E5" s="17"/>
      <c r="F5" s="17"/>
      <c r="G5" s="1">
        <f aca="true" t="shared" si="0" ref="G5:G68">D5-C5-(F5-E5)</f>
        <v>4</v>
      </c>
      <c r="H5" s="16">
        <f aca="true" t="shared" si="1" ref="H5:H68">B5*G5</f>
        <v>2000</v>
      </c>
    </row>
    <row r="6" spans="1:8" ht="15">
      <c r="A6" s="28" t="s">
        <v>24</v>
      </c>
      <c r="B6" s="16">
        <v>675</v>
      </c>
      <c r="C6" s="17">
        <v>43848</v>
      </c>
      <c r="D6" s="17">
        <v>43852</v>
      </c>
      <c r="E6" s="17"/>
      <c r="F6" s="17"/>
      <c r="G6" s="1">
        <f t="shared" si="0"/>
        <v>4</v>
      </c>
      <c r="H6" s="16">
        <f t="shared" si="1"/>
        <v>2700</v>
      </c>
    </row>
    <row r="7" spans="1:8" ht="15">
      <c r="A7" s="28" t="s">
        <v>25</v>
      </c>
      <c r="B7" s="16">
        <v>949</v>
      </c>
      <c r="C7" s="17">
        <v>43848</v>
      </c>
      <c r="D7" s="17">
        <v>43852</v>
      </c>
      <c r="E7" s="17"/>
      <c r="F7" s="17"/>
      <c r="G7" s="1">
        <f t="shared" si="0"/>
        <v>4</v>
      </c>
      <c r="H7" s="16">
        <f t="shared" si="1"/>
        <v>3796</v>
      </c>
    </row>
    <row r="8" spans="1:8" ht="15">
      <c r="A8" s="28" t="s">
        <v>26</v>
      </c>
      <c r="B8" s="16">
        <v>2911.11</v>
      </c>
      <c r="C8" s="17">
        <v>43848</v>
      </c>
      <c r="D8" s="17">
        <v>43852</v>
      </c>
      <c r="E8" s="17"/>
      <c r="F8" s="17"/>
      <c r="G8" s="1">
        <f t="shared" si="0"/>
        <v>4</v>
      </c>
      <c r="H8" s="16">
        <f t="shared" si="1"/>
        <v>11644.44</v>
      </c>
    </row>
    <row r="9" spans="1:8" ht="15">
      <c r="A9" s="28" t="s">
        <v>27</v>
      </c>
      <c r="B9" s="16">
        <v>332.96</v>
      </c>
      <c r="C9" s="17">
        <v>43848</v>
      </c>
      <c r="D9" s="17">
        <v>43852</v>
      </c>
      <c r="E9" s="17"/>
      <c r="F9" s="17"/>
      <c r="G9" s="1">
        <f t="shared" si="0"/>
        <v>4</v>
      </c>
      <c r="H9" s="16">
        <f t="shared" si="1"/>
        <v>1331.84</v>
      </c>
    </row>
    <row r="10" spans="1:8" ht="15">
      <c r="A10" s="28" t="s">
        <v>28</v>
      </c>
      <c r="B10" s="16">
        <v>17.7</v>
      </c>
      <c r="C10" s="17">
        <v>43827</v>
      </c>
      <c r="D10" s="17">
        <v>43854</v>
      </c>
      <c r="E10" s="17"/>
      <c r="F10" s="17"/>
      <c r="G10" s="1">
        <f t="shared" si="0"/>
        <v>27</v>
      </c>
      <c r="H10" s="16">
        <f t="shared" si="1"/>
        <v>477.9</v>
      </c>
    </row>
    <row r="11" spans="1:8" ht="15">
      <c r="A11" s="28" t="s">
        <v>29</v>
      </c>
      <c r="B11" s="16">
        <v>190</v>
      </c>
      <c r="C11" s="17">
        <v>43827</v>
      </c>
      <c r="D11" s="17">
        <v>43854</v>
      </c>
      <c r="E11" s="17"/>
      <c r="F11" s="17"/>
      <c r="G11" s="1">
        <f t="shared" si="0"/>
        <v>27</v>
      </c>
      <c r="H11" s="16">
        <f t="shared" si="1"/>
        <v>5130</v>
      </c>
    </row>
    <row r="12" spans="1:8" ht="15">
      <c r="A12" s="28" t="s">
        <v>30</v>
      </c>
      <c r="B12" s="16">
        <v>190</v>
      </c>
      <c r="C12" s="17">
        <v>43827</v>
      </c>
      <c r="D12" s="17">
        <v>43854</v>
      </c>
      <c r="E12" s="17"/>
      <c r="F12" s="17"/>
      <c r="G12" s="1">
        <f t="shared" si="0"/>
        <v>27</v>
      </c>
      <c r="H12" s="16">
        <f t="shared" si="1"/>
        <v>5130</v>
      </c>
    </row>
    <row r="13" spans="1:8" ht="15">
      <c r="A13" s="28" t="s">
        <v>31</v>
      </c>
      <c r="B13" s="16">
        <v>190</v>
      </c>
      <c r="C13" s="17">
        <v>43873</v>
      </c>
      <c r="D13" s="17">
        <v>43854</v>
      </c>
      <c r="E13" s="17"/>
      <c r="F13" s="17"/>
      <c r="G13" s="1">
        <f t="shared" si="0"/>
        <v>-19</v>
      </c>
      <c r="H13" s="16">
        <f t="shared" si="1"/>
        <v>-3610</v>
      </c>
    </row>
    <row r="14" spans="1:8" ht="15">
      <c r="A14" s="28" t="s">
        <v>32</v>
      </c>
      <c r="B14" s="16">
        <v>1450</v>
      </c>
      <c r="C14" s="17">
        <v>43873</v>
      </c>
      <c r="D14" s="17">
        <v>43854</v>
      </c>
      <c r="E14" s="17"/>
      <c r="F14" s="17"/>
      <c r="G14" s="1">
        <f t="shared" si="0"/>
        <v>-19</v>
      </c>
      <c r="H14" s="16">
        <f t="shared" si="1"/>
        <v>-27550</v>
      </c>
    </row>
    <row r="15" spans="1:8" ht="15">
      <c r="A15" s="28" t="s">
        <v>33</v>
      </c>
      <c r="B15" s="16">
        <v>1682.01</v>
      </c>
      <c r="C15" s="17">
        <v>43840</v>
      </c>
      <c r="D15" s="17">
        <v>43854</v>
      </c>
      <c r="E15" s="17"/>
      <c r="F15" s="17"/>
      <c r="G15" s="1">
        <f t="shared" si="0"/>
        <v>14</v>
      </c>
      <c r="H15" s="16">
        <f t="shared" si="1"/>
        <v>23548.14</v>
      </c>
    </row>
    <row r="16" spans="1:8" ht="15">
      <c r="A16" s="28" t="s">
        <v>34</v>
      </c>
      <c r="B16" s="16">
        <v>144.9</v>
      </c>
      <c r="C16" s="17">
        <v>43884</v>
      </c>
      <c r="D16" s="17">
        <v>43854</v>
      </c>
      <c r="E16" s="17"/>
      <c r="F16" s="17"/>
      <c r="G16" s="1">
        <f t="shared" si="0"/>
        <v>-30</v>
      </c>
      <c r="H16" s="16">
        <f t="shared" si="1"/>
        <v>-4347</v>
      </c>
    </row>
    <row r="17" spans="1:8" ht="15">
      <c r="A17" s="28" t="s">
        <v>35</v>
      </c>
      <c r="B17" s="16">
        <v>144.9</v>
      </c>
      <c r="C17" s="17">
        <v>43884</v>
      </c>
      <c r="D17" s="17">
        <v>43854</v>
      </c>
      <c r="E17" s="17"/>
      <c r="F17" s="17"/>
      <c r="G17" s="1">
        <f t="shared" si="0"/>
        <v>-30</v>
      </c>
      <c r="H17" s="16">
        <f t="shared" si="1"/>
        <v>-4347</v>
      </c>
    </row>
    <row r="18" spans="1:8" ht="15">
      <c r="A18" s="28" t="s">
        <v>36</v>
      </c>
      <c r="B18" s="16">
        <v>144.9</v>
      </c>
      <c r="C18" s="17">
        <v>43884</v>
      </c>
      <c r="D18" s="17">
        <v>43854</v>
      </c>
      <c r="E18" s="17"/>
      <c r="F18" s="17"/>
      <c r="G18" s="1">
        <f t="shared" si="0"/>
        <v>-30</v>
      </c>
      <c r="H18" s="16">
        <f t="shared" si="1"/>
        <v>-4347</v>
      </c>
    </row>
    <row r="19" spans="1:8" ht="15">
      <c r="A19" s="28" t="s">
        <v>37</v>
      </c>
      <c r="B19" s="16">
        <v>144.9</v>
      </c>
      <c r="C19" s="17">
        <v>43884</v>
      </c>
      <c r="D19" s="17">
        <v>43854</v>
      </c>
      <c r="E19" s="17"/>
      <c r="F19" s="17"/>
      <c r="G19" s="1">
        <f t="shared" si="0"/>
        <v>-30</v>
      </c>
      <c r="H19" s="16">
        <f t="shared" si="1"/>
        <v>-4347</v>
      </c>
    </row>
    <row r="20" spans="1:8" ht="15">
      <c r="A20" s="28" t="s">
        <v>38</v>
      </c>
      <c r="B20" s="16">
        <v>2508</v>
      </c>
      <c r="C20" s="17">
        <v>43849</v>
      </c>
      <c r="D20" s="17">
        <v>43861</v>
      </c>
      <c r="E20" s="17"/>
      <c r="F20" s="17"/>
      <c r="G20" s="1">
        <f t="shared" si="0"/>
        <v>12</v>
      </c>
      <c r="H20" s="16">
        <f t="shared" si="1"/>
        <v>30096</v>
      </c>
    </row>
    <row r="21" spans="1:8" ht="15">
      <c r="A21" s="28" t="s">
        <v>39</v>
      </c>
      <c r="B21" s="16">
        <v>285</v>
      </c>
      <c r="C21" s="17">
        <v>43849</v>
      </c>
      <c r="D21" s="17">
        <v>43861</v>
      </c>
      <c r="E21" s="17"/>
      <c r="F21" s="17"/>
      <c r="G21" s="1">
        <f t="shared" si="0"/>
        <v>12</v>
      </c>
      <c r="H21" s="16">
        <f t="shared" si="1"/>
        <v>3420</v>
      </c>
    </row>
    <row r="22" spans="1:8" ht="15">
      <c r="A22" s="28" t="s">
        <v>40</v>
      </c>
      <c r="B22" s="16">
        <v>332.96</v>
      </c>
      <c r="C22" s="17">
        <v>43874</v>
      </c>
      <c r="D22" s="17">
        <v>43861</v>
      </c>
      <c r="E22" s="17"/>
      <c r="F22" s="17"/>
      <c r="G22" s="1">
        <f t="shared" si="0"/>
        <v>-13</v>
      </c>
      <c r="H22" s="16">
        <f t="shared" si="1"/>
        <v>-4328.48</v>
      </c>
    </row>
    <row r="23" spans="1:8" ht="15">
      <c r="A23" s="28" t="s">
        <v>41</v>
      </c>
      <c r="B23" s="16">
        <v>2911.11</v>
      </c>
      <c r="C23" s="17">
        <v>43874</v>
      </c>
      <c r="D23" s="17">
        <v>43861</v>
      </c>
      <c r="E23" s="17"/>
      <c r="F23" s="17"/>
      <c r="G23" s="1">
        <f t="shared" si="0"/>
        <v>-13</v>
      </c>
      <c r="H23" s="16">
        <f t="shared" si="1"/>
        <v>-37844.43</v>
      </c>
    </row>
    <row r="24" spans="1:8" ht="15">
      <c r="A24" s="28" t="s">
        <v>42</v>
      </c>
      <c r="B24" s="16">
        <v>39.9</v>
      </c>
      <c r="C24" s="17">
        <v>43874</v>
      </c>
      <c r="D24" s="17">
        <v>43861</v>
      </c>
      <c r="E24" s="17"/>
      <c r="F24" s="17"/>
      <c r="G24" s="1">
        <f t="shared" si="0"/>
        <v>-13</v>
      </c>
      <c r="H24" s="16">
        <f t="shared" si="1"/>
        <v>-518.6999999999999</v>
      </c>
    </row>
    <row r="25" spans="1:8" ht="15">
      <c r="A25" s="28" t="s">
        <v>43</v>
      </c>
      <c r="B25" s="16">
        <v>926.4</v>
      </c>
      <c r="C25" s="17">
        <v>43874</v>
      </c>
      <c r="D25" s="17">
        <v>43861</v>
      </c>
      <c r="E25" s="17"/>
      <c r="F25" s="17"/>
      <c r="G25" s="1">
        <f t="shared" si="0"/>
        <v>-13</v>
      </c>
      <c r="H25" s="16">
        <f t="shared" si="1"/>
        <v>-12043.199999999999</v>
      </c>
    </row>
    <row r="26" spans="1:8" ht="15">
      <c r="A26" s="28" t="s">
        <v>44</v>
      </c>
      <c r="B26" s="16">
        <v>364</v>
      </c>
      <c r="C26" s="17">
        <v>43874</v>
      </c>
      <c r="D26" s="17">
        <v>43861</v>
      </c>
      <c r="E26" s="17"/>
      <c r="F26" s="17"/>
      <c r="G26" s="1">
        <f t="shared" si="0"/>
        <v>-13</v>
      </c>
      <c r="H26" s="16">
        <f t="shared" si="1"/>
        <v>-4732</v>
      </c>
    </row>
    <row r="27" spans="1:8" ht="15">
      <c r="A27" s="28" t="s">
        <v>45</v>
      </c>
      <c r="B27" s="16">
        <v>312</v>
      </c>
      <c r="C27" s="17">
        <v>43874</v>
      </c>
      <c r="D27" s="17">
        <v>43861</v>
      </c>
      <c r="E27" s="17"/>
      <c r="F27" s="17"/>
      <c r="G27" s="1">
        <f t="shared" si="0"/>
        <v>-13</v>
      </c>
      <c r="H27" s="16">
        <f t="shared" si="1"/>
        <v>-4056</v>
      </c>
    </row>
    <row r="28" spans="1:8" ht="15">
      <c r="A28" s="28" t="s">
        <v>46</v>
      </c>
      <c r="B28" s="16">
        <v>146.97</v>
      </c>
      <c r="C28" s="17">
        <v>43881</v>
      </c>
      <c r="D28" s="17">
        <v>43875</v>
      </c>
      <c r="E28" s="17"/>
      <c r="F28" s="17"/>
      <c r="G28" s="1">
        <f t="shared" si="0"/>
        <v>-6</v>
      </c>
      <c r="H28" s="16">
        <f t="shared" si="1"/>
        <v>-881.8199999999999</v>
      </c>
    </row>
    <row r="29" spans="1:8" ht="15">
      <c r="A29" s="28" t="s">
        <v>47</v>
      </c>
      <c r="B29" s="16">
        <v>2834.84</v>
      </c>
      <c r="C29" s="17">
        <v>43884</v>
      </c>
      <c r="D29" s="17">
        <v>43875</v>
      </c>
      <c r="E29" s="17"/>
      <c r="F29" s="17"/>
      <c r="G29" s="1">
        <f t="shared" si="0"/>
        <v>-9</v>
      </c>
      <c r="H29" s="16">
        <f t="shared" si="1"/>
        <v>-25513.56</v>
      </c>
    </row>
    <row r="30" spans="1:8" ht="15">
      <c r="A30" s="28" t="s">
        <v>48</v>
      </c>
      <c r="B30" s="16">
        <v>415.26</v>
      </c>
      <c r="C30" s="17">
        <v>43884</v>
      </c>
      <c r="D30" s="17">
        <v>43887</v>
      </c>
      <c r="E30" s="17"/>
      <c r="F30" s="17"/>
      <c r="G30" s="1">
        <f t="shared" si="0"/>
        <v>3</v>
      </c>
      <c r="H30" s="16">
        <f t="shared" si="1"/>
        <v>1245.78</v>
      </c>
    </row>
    <row r="31" spans="1:8" ht="15">
      <c r="A31" s="28" t="s">
        <v>49</v>
      </c>
      <c r="B31" s="16">
        <v>1567.12</v>
      </c>
      <c r="C31" s="17">
        <v>43897</v>
      </c>
      <c r="D31" s="17">
        <v>43887</v>
      </c>
      <c r="E31" s="17"/>
      <c r="F31" s="17"/>
      <c r="G31" s="1">
        <f t="shared" si="0"/>
        <v>-10</v>
      </c>
      <c r="H31" s="16">
        <f t="shared" si="1"/>
        <v>-15671.199999999999</v>
      </c>
    </row>
    <row r="32" spans="1:8" ht="15">
      <c r="A32" s="28" t="s">
        <v>50</v>
      </c>
      <c r="B32" s="16">
        <v>660.66</v>
      </c>
      <c r="C32" s="17">
        <v>43897</v>
      </c>
      <c r="D32" s="17">
        <v>43887</v>
      </c>
      <c r="E32" s="17"/>
      <c r="F32" s="17"/>
      <c r="G32" s="1">
        <f t="shared" si="0"/>
        <v>-10</v>
      </c>
      <c r="H32" s="16">
        <f t="shared" si="1"/>
        <v>-6606.599999999999</v>
      </c>
    </row>
    <row r="33" spans="1:8" ht="15">
      <c r="A33" s="28" t="s">
        <v>51</v>
      </c>
      <c r="B33" s="16">
        <v>300</v>
      </c>
      <c r="C33" s="17">
        <v>43874</v>
      </c>
      <c r="D33" s="17">
        <v>43887</v>
      </c>
      <c r="E33" s="17"/>
      <c r="F33" s="17"/>
      <c r="G33" s="1">
        <f t="shared" si="0"/>
        <v>13</v>
      </c>
      <c r="H33" s="16">
        <f t="shared" si="1"/>
        <v>3900</v>
      </c>
    </row>
    <row r="34" spans="1:8" ht="15">
      <c r="A34" s="28" t="s">
        <v>52</v>
      </c>
      <c r="B34" s="16">
        <v>225</v>
      </c>
      <c r="C34" s="17">
        <v>43897</v>
      </c>
      <c r="D34" s="17">
        <v>43887</v>
      </c>
      <c r="E34" s="17"/>
      <c r="F34" s="17"/>
      <c r="G34" s="1">
        <f t="shared" si="0"/>
        <v>-10</v>
      </c>
      <c r="H34" s="16">
        <f t="shared" si="1"/>
        <v>-2250</v>
      </c>
    </row>
    <row r="35" spans="1:8" ht="15">
      <c r="A35" s="28" t="s">
        <v>53</v>
      </c>
      <c r="B35" s="16">
        <v>2974.95</v>
      </c>
      <c r="C35" s="17">
        <v>43884</v>
      </c>
      <c r="D35" s="17">
        <v>43887</v>
      </c>
      <c r="E35" s="17"/>
      <c r="F35" s="17"/>
      <c r="G35" s="1">
        <f t="shared" si="0"/>
        <v>3</v>
      </c>
      <c r="H35" s="16">
        <f t="shared" si="1"/>
        <v>8924.849999999999</v>
      </c>
    </row>
    <row r="36" spans="1:8" ht="15">
      <c r="A36" s="28" t="s">
        <v>54</v>
      </c>
      <c r="B36" s="16">
        <v>332.96</v>
      </c>
      <c r="C36" s="17">
        <v>43905</v>
      </c>
      <c r="D36" s="17">
        <v>43900</v>
      </c>
      <c r="E36" s="17"/>
      <c r="F36" s="17"/>
      <c r="G36" s="1">
        <f t="shared" si="0"/>
        <v>-5</v>
      </c>
      <c r="H36" s="16">
        <f t="shared" si="1"/>
        <v>-1664.8</v>
      </c>
    </row>
    <row r="37" spans="1:8" ht="15">
      <c r="A37" s="28" t="s">
        <v>55</v>
      </c>
      <c r="B37" s="16">
        <v>2911.11</v>
      </c>
      <c r="C37" s="17">
        <v>43905</v>
      </c>
      <c r="D37" s="17">
        <v>43900</v>
      </c>
      <c r="E37" s="17"/>
      <c r="F37" s="17"/>
      <c r="G37" s="1">
        <f t="shared" si="0"/>
        <v>-5</v>
      </c>
      <c r="H37" s="16">
        <f t="shared" si="1"/>
        <v>-14555.550000000001</v>
      </c>
    </row>
    <row r="38" spans="1:8" ht="15">
      <c r="A38" s="28" t="s">
        <v>56</v>
      </c>
      <c r="B38" s="16">
        <v>286.8</v>
      </c>
      <c r="C38" s="17">
        <v>43898</v>
      </c>
      <c r="D38" s="17">
        <v>43900</v>
      </c>
      <c r="E38" s="17"/>
      <c r="F38" s="17"/>
      <c r="G38" s="1">
        <f t="shared" si="0"/>
        <v>2</v>
      </c>
      <c r="H38" s="16">
        <f t="shared" si="1"/>
        <v>573.6</v>
      </c>
    </row>
    <row r="39" spans="1:8" ht="15">
      <c r="A39" s="28" t="s">
        <v>57</v>
      </c>
      <c r="B39" s="16">
        <v>282</v>
      </c>
      <c r="C39" s="17">
        <v>43901</v>
      </c>
      <c r="D39" s="17">
        <v>43900</v>
      </c>
      <c r="E39" s="17"/>
      <c r="F39" s="17"/>
      <c r="G39" s="1">
        <f t="shared" si="0"/>
        <v>-1</v>
      </c>
      <c r="H39" s="16">
        <f t="shared" si="1"/>
        <v>-282</v>
      </c>
    </row>
    <row r="40" spans="1:8" ht="15">
      <c r="A40" s="28" t="s">
        <v>58</v>
      </c>
      <c r="B40" s="16">
        <v>784</v>
      </c>
      <c r="C40" s="17">
        <v>43917</v>
      </c>
      <c r="D40" s="17">
        <v>43900</v>
      </c>
      <c r="E40" s="17"/>
      <c r="F40" s="17"/>
      <c r="G40" s="1">
        <f t="shared" si="0"/>
        <v>-17</v>
      </c>
      <c r="H40" s="16">
        <f t="shared" si="1"/>
        <v>-13328</v>
      </c>
    </row>
    <row r="41" spans="1:8" ht="15">
      <c r="A41" s="28" t="s">
        <v>59</v>
      </c>
      <c r="B41" s="16">
        <v>2385</v>
      </c>
      <c r="C41" s="17">
        <v>43905</v>
      </c>
      <c r="D41" s="17">
        <v>43900</v>
      </c>
      <c r="E41" s="17"/>
      <c r="F41" s="17"/>
      <c r="G41" s="1">
        <f t="shared" si="0"/>
        <v>-5</v>
      </c>
      <c r="H41" s="16">
        <f t="shared" si="1"/>
        <v>-11925</v>
      </c>
    </row>
    <row r="42" spans="1:8" ht="15">
      <c r="A42" s="28" t="s">
        <v>60</v>
      </c>
      <c r="B42" s="16">
        <v>1504.79</v>
      </c>
      <c r="C42" s="17">
        <v>43917</v>
      </c>
      <c r="D42" s="17">
        <v>43900</v>
      </c>
      <c r="E42" s="17"/>
      <c r="F42" s="17"/>
      <c r="G42" s="1">
        <f t="shared" si="0"/>
        <v>-17</v>
      </c>
      <c r="H42" s="16">
        <f t="shared" si="1"/>
        <v>-25581.43</v>
      </c>
    </row>
    <row r="43" spans="1:8" ht="15">
      <c r="A43" s="28" t="s">
        <v>61</v>
      </c>
      <c r="B43" s="16">
        <v>491.8</v>
      </c>
      <c r="C43" s="17">
        <v>43915</v>
      </c>
      <c r="D43" s="17">
        <v>43900</v>
      </c>
      <c r="E43" s="17"/>
      <c r="F43" s="17"/>
      <c r="G43" s="1">
        <f t="shared" si="0"/>
        <v>-15</v>
      </c>
      <c r="H43" s="16">
        <f t="shared" si="1"/>
        <v>-7377</v>
      </c>
    </row>
    <row r="44" spans="1:8" ht="15">
      <c r="A44" s="28" t="s">
        <v>62</v>
      </c>
      <c r="B44" s="16">
        <v>245.9</v>
      </c>
      <c r="C44" s="17">
        <v>43915</v>
      </c>
      <c r="D44" s="17">
        <v>43900</v>
      </c>
      <c r="E44" s="17"/>
      <c r="F44" s="17"/>
      <c r="G44" s="1">
        <f t="shared" si="0"/>
        <v>-15</v>
      </c>
      <c r="H44" s="16">
        <f t="shared" si="1"/>
        <v>-3688.5</v>
      </c>
    </row>
    <row r="45" spans="1:8" ht="15">
      <c r="A45" s="28" t="s">
        <v>63</v>
      </c>
      <c r="B45" s="16">
        <v>2807.38</v>
      </c>
      <c r="C45" s="17">
        <v>43917</v>
      </c>
      <c r="D45" s="17">
        <v>43900</v>
      </c>
      <c r="E45" s="17"/>
      <c r="F45" s="17"/>
      <c r="G45" s="1">
        <f t="shared" si="0"/>
        <v>-17</v>
      </c>
      <c r="H45" s="16">
        <f t="shared" si="1"/>
        <v>-47725.46</v>
      </c>
    </row>
    <row r="46" spans="1:8" ht="15">
      <c r="A46" s="28" t="s">
        <v>64</v>
      </c>
      <c r="B46" s="16">
        <v>375</v>
      </c>
      <c r="C46" s="17">
        <v>43917</v>
      </c>
      <c r="D46" s="17">
        <v>43900</v>
      </c>
      <c r="E46" s="17"/>
      <c r="F46" s="17"/>
      <c r="G46" s="1">
        <f t="shared" si="0"/>
        <v>-17</v>
      </c>
      <c r="H46" s="16">
        <f t="shared" si="1"/>
        <v>-6375</v>
      </c>
    </row>
    <row r="47" spans="1:8" ht="15">
      <c r="A47" s="28" t="s">
        <v>65</v>
      </c>
      <c r="B47" s="16">
        <v>332.96</v>
      </c>
      <c r="C47" s="17">
        <v>43932</v>
      </c>
      <c r="D47" s="17">
        <v>43921</v>
      </c>
      <c r="E47" s="17"/>
      <c r="F47" s="17"/>
      <c r="G47" s="1">
        <f t="shared" si="0"/>
        <v>-11</v>
      </c>
      <c r="H47" s="16">
        <f t="shared" si="1"/>
        <v>-3662.56</v>
      </c>
    </row>
    <row r="48" spans="1:8" ht="15">
      <c r="A48" s="28" t="s">
        <v>66</v>
      </c>
      <c r="B48" s="16">
        <v>2911.11</v>
      </c>
      <c r="C48" s="17">
        <v>43932</v>
      </c>
      <c r="D48" s="17">
        <v>43921</v>
      </c>
      <c r="E48" s="17"/>
      <c r="F48" s="17"/>
      <c r="G48" s="1">
        <f t="shared" si="0"/>
        <v>-11</v>
      </c>
      <c r="H48" s="16">
        <f t="shared" si="1"/>
        <v>-32022.210000000003</v>
      </c>
    </row>
    <row r="49" spans="1:8" ht="15">
      <c r="A49" s="28" t="s">
        <v>67</v>
      </c>
      <c r="B49" s="16">
        <v>222.95</v>
      </c>
      <c r="C49" s="17">
        <v>43924</v>
      </c>
      <c r="D49" s="17">
        <v>43921</v>
      </c>
      <c r="E49" s="17"/>
      <c r="F49" s="17"/>
      <c r="G49" s="1">
        <f t="shared" si="0"/>
        <v>-3</v>
      </c>
      <c r="H49" s="16">
        <f t="shared" si="1"/>
        <v>-668.8499999999999</v>
      </c>
    </row>
    <row r="50" spans="1:8" ht="15">
      <c r="A50" s="28" t="s">
        <v>68</v>
      </c>
      <c r="B50" s="16">
        <v>430.65</v>
      </c>
      <c r="C50" s="17">
        <v>43917</v>
      </c>
      <c r="D50" s="17">
        <v>43921</v>
      </c>
      <c r="E50" s="17"/>
      <c r="F50" s="17"/>
      <c r="G50" s="1">
        <f t="shared" si="0"/>
        <v>4</v>
      </c>
      <c r="H50" s="16">
        <f t="shared" si="1"/>
        <v>1722.6</v>
      </c>
    </row>
    <row r="51" spans="1:8" ht="15">
      <c r="A51" s="28" t="s">
        <v>69</v>
      </c>
      <c r="B51" s="16">
        <v>844</v>
      </c>
      <c r="C51" s="17">
        <v>43924</v>
      </c>
      <c r="D51" s="17">
        <v>43921</v>
      </c>
      <c r="E51" s="17"/>
      <c r="F51" s="17"/>
      <c r="G51" s="1">
        <f t="shared" si="0"/>
        <v>-3</v>
      </c>
      <c r="H51" s="16">
        <f t="shared" si="1"/>
        <v>-2532</v>
      </c>
    </row>
    <row r="52" spans="1:8" ht="15">
      <c r="A52" s="28" t="s">
        <v>70</v>
      </c>
      <c r="B52" s="16">
        <v>385</v>
      </c>
      <c r="C52" s="17">
        <v>43924</v>
      </c>
      <c r="D52" s="17">
        <v>43921</v>
      </c>
      <c r="E52" s="17"/>
      <c r="F52" s="17"/>
      <c r="G52" s="1">
        <f t="shared" si="0"/>
        <v>-3</v>
      </c>
      <c r="H52" s="16">
        <f t="shared" si="1"/>
        <v>-1155</v>
      </c>
    </row>
    <row r="53" spans="1:8" ht="15">
      <c r="A53" s="28" t="s">
        <v>71</v>
      </c>
      <c r="B53" s="16">
        <v>648.15</v>
      </c>
      <c r="C53" s="17">
        <v>43932</v>
      </c>
      <c r="D53" s="17">
        <v>43921</v>
      </c>
      <c r="E53" s="17"/>
      <c r="F53" s="17"/>
      <c r="G53" s="1">
        <f t="shared" si="0"/>
        <v>-11</v>
      </c>
      <c r="H53" s="16">
        <f t="shared" si="1"/>
        <v>-7129.65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13532.929999999998</v>
      </c>
      <c r="C1">
        <f>COUNTA(A4:A203)</f>
        <v>13</v>
      </c>
      <c r="G1" s="20">
        <f>IF(B1&lt;&gt;0,H1/B1,0)</f>
        <v>9.44915328757335</v>
      </c>
      <c r="H1" s="19">
        <f>SUM(H4:H195)</f>
        <v>127874.73000000001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72</v>
      </c>
      <c r="B4" s="16">
        <v>1524.23</v>
      </c>
      <c r="C4" s="17">
        <v>43915</v>
      </c>
      <c r="D4" s="17">
        <v>43923</v>
      </c>
      <c r="E4" s="17"/>
      <c r="F4" s="17"/>
      <c r="G4" s="1">
        <f>D4-C4-(F4-E4)</f>
        <v>8</v>
      </c>
      <c r="H4" s="16">
        <f>B4*G4</f>
        <v>12193.84</v>
      </c>
    </row>
    <row r="5" spans="1:8" ht="15">
      <c r="A5" s="28" t="s">
        <v>73</v>
      </c>
      <c r="B5" s="16">
        <v>360</v>
      </c>
      <c r="C5" s="17">
        <v>43979</v>
      </c>
      <c r="D5" s="17">
        <v>43966</v>
      </c>
      <c r="E5" s="17"/>
      <c r="F5" s="17"/>
      <c r="G5" s="1">
        <f aca="true" t="shared" si="0" ref="G5:G68">D5-C5-(F5-E5)</f>
        <v>-13</v>
      </c>
      <c r="H5" s="16">
        <f aca="true" t="shared" si="1" ref="H5:H68">B5*G5</f>
        <v>-4680</v>
      </c>
    </row>
    <row r="6" spans="1:8" ht="15">
      <c r="A6" s="28" t="s">
        <v>74</v>
      </c>
      <c r="B6" s="16">
        <v>1252.35</v>
      </c>
      <c r="C6" s="17">
        <v>43979</v>
      </c>
      <c r="D6" s="17">
        <v>43999</v>
      </c>
      <c r="E6" s="17"/>
      <c r="F6" s="17"/>
      <c r="G6" s="1">
        <f t="shared" si="0"/>
        <v>20</v>
      </c>
      <c r="H6" s="16">
        <f t="shared" si="1"/>
        <v>25047</v>
      </c>
    </row>
    <row r="7" spans="1:8" ht="15">
      <c r="A7" s="28" t="s">
        <v>75</v>
      </c>
      <c r="B7" s="16">
        <v>491.61</v>
      </c>
      <c r="C7" s="17">
        <v>43999</v>
      </c>
      <c r="D7" s="17">
        <v>43999</v>
      </c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 t="s">
        <v>76</v>
      </c>
      <c r="B8" s="16">
        <v>736.21</v>
      </c>
      <c r="C8" s="17">
        <v>43999</v>
      </c>
      <c r="D8" s="17">
        <v>43999</v>
      </c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 t="s">
        <v>77</v>
      </c>
      <c r="B9" s="16">
        <v>744.92</v>
      </c>
      <c r="C9" s="17">
        <v>43999</v>
      </c>
      <c r="D9" s="17">
        <v>43999</v>
      </c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 t="s">
        <v>78</v>
      </c>
      <c r="B10" s="16">
        <v>40.61</v>
      </c>
      <c r="C10" s="17">
        <v>43950</v>
      </c>
      <c r="D10" s="17">
        <v>43999</v>
      </c>
      <c r="E10" s="17"/>
      <c r="F10" s="17"/>
      <c r="G10" s="1">
        <f t="shared" si="0"/>
        <v>49</v>
      </c>
      <c r="H10" s="16">
        <f t="shared" si="1"/>
        <v>1989.8899999999999</v>
      </c>
    </row>
    <row r="11" spans="1:8" ht="15">
      <c r="A11" s="28" t="s">
        <v>79</v>
      </c>
      <c r="B11" s="16">
        <v>141.4</v>
      </c>
      <c r="C11" s="17">
        <v>43917</v>
      </c>
      <c r="D11" s="17">
        <v>44006</v>
      </c>
      <c r="E11" s="17"/>
      <c r="F11" s="17"/>
      <c r="G11" s="1">
        <f t="shared" si="0"/>
        <v>89</v>
      </c>
      <c r="H11" s="16">
        <f t="shared" si="1"/>
        <v>12584.6</v>
      </c>
    </row>
    <row r="12" spans="1:8" ht="15">
      <c r="A12" s="28" t="s">
        <v>80</v>
      </c>
      <c r="B12" s="16">
        <v>2727</v>
      </c>
      <c r="C12" s="17">
        <v>43937</v>
      </c>
      <c r="D12" s="17">
        <v>44006</v>
      </c>
      <c r="E12" s="17"/>
      <c r="F12" s="17"/>
      <c r="G12" s="1">
        <f t="shared" si="0"/>
        <v>69</v>
      </c>
      <c r="H12" s="16">
        <f t="shared" si="1"/>
        <v>188163</v>
      </c>
    </row>
    <row r="13" spans="1:8" ht="15">
      <c r="A13" s="28" t="s">
        <v>81</v>
      </c>
      <c r="B13" s="16">
        <v>666.6</v>
      </c>
      <c r="C13" s="17">
        <v>44036</v>
      </c>
      <c r="D13" s="17">
        <v>44006</v>
      </c>
      <c r="E13" s="17"/>
      <c r="F13" s="17"/>
      <c r="G13" s="1">
        <f t="shared" si="0"/>
        <v>-30</v>
      </c>
      <c r="H13" s="16">
        <f t="shared" si="1"/>
        <v>-19998</v>
      </c>
    </row>
    <row r="14" spans="1:8" ht="15">
      <c r="A14" s="28" t="s">
        <v>82</v>
      </c>
      <c r="B14" s="16">
        <v>2141.2</v>
      </c>
      <c r="C14" s="17">
        <v>44017</v>
      </c>
      <c r="D14" s="17">
        <v>44006</v>
      </c>
      <c r="E14" s="17"/>
      <c r="F14" s="17"/>
      <c r="G14" s="1">
        <f t="shared" si="0"/>
        <v>-11</v>
      </c>
      <c r="H14" s="16">
        <f t="shared" si="1"/>
        <v>-23553.199999999997</v>
      </c>
    </row>
    <row r="15" spans="1:8" ht="15">
      <c r="A15" s="28" t="s">
        <v>83</v>
      </c>
      <c r="B15" s="16">
        <v>1333.2</v>
      </c>
      <c r="C15" s="17">
        <v>44023</v>
      </c>
      <c r="D15" s="17">
        <v>44006</v>
      </c>
      <c r="E15" s="17"/>
      <c r="F15" s="17"/>
      <c r="G15" s="1">
        <f t="shared" si="0"/>
        <v>-17</v>
      </c>
      <c r="H15" s="16">
        <f t="shared" si="1"/>
        <v>-22664.4</v>
      </c>
    </row>
    <row r="16" spans="1:8" ht="15">
      <c r="A16" s="28" t="s">
        <v>84</v>
      </c>
      <c r="B16" s="16">
        <v>1373.6</v>
      </c>
      <c r="C16" s="17">
        <v>44036</v>
      </c>
      <c r="D16" s="17">
        <v>44006</v>
      </c>
      <c r="E16" s="17"/>
      <c r="F16" s="17"/>
      <c r="G16" s="1">
        <f t="shared" si="0"/>
        <v>-30</v>
      </c>
      <c r="H16" s="16">
        <f t="shared" si="1"/>
        <v>-41208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18088.539999999997</v>
      </c>
      <c r="C1">
        <f>COUNTA(A4:A203)</f>
        <v>12</v>
      </c>
      <c r="G1" s="20">
        <f>IF(B1&lt;&gt;0,H1/B1,0)</f>
        <v>34.592690731258585</v>
      </c>
      <c r="H1" s="19">
        <f>SUM(H4:H195)</f>
        <v>625731.27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85</v>
      </c>
      <c r="B4" s="16">
        <v>360</v>
      </c>
      <c r="C4" s="17">
        <v>44042</v>
      </c>
      <c r="D4" s="17">
        <v>44029</v>
      </c>
      <c r="E4" s="17"/>
      <c r="F4" s="17"/>
      <c r="G4" s="1">
        <f>D4-C4-(F4-E4)</f>
        <v>-13</v>
      </c>
      <c r="H4" s="16">
        <f>B4*G4</f>
        <v>-4680</v>
      </c>
    </row>
    <row r="5" spans="1:8" ht="15">
      <c r="A5" s="28" t="s">
        <v>86</v>
      </c>
      <c r="B5" s="16">
        <v>608.78</v>
      </c>
      <c r="C5" s="17">
        <v>44079</v>
      </c>
      <c r="D5" s="17">
        <v>44029</v>
      </c>
      <c r="E5" s="17"/>
      <c r="F5" s="17"/>
      <c r="G5" s="1">
        <f aca="true" t="shared" si="0" ref="G5:G68">D5-C5-(F5-E5)</f>
        <v>-50</v>
      </c>
      <c r="H5" s="16">
        <f aca="true" t="shared" si="1" ref="H5:H68">B5*G5</f>
        <v>-30439</v>
      </c>
    </row>
    <row r="6" spans="1:8" ht="15">
      <c r="A6" s="28" t="s">
        <v>87</v>
      </c>
      <c r="B6" s="16">
        <v>146.14</v>
      </c>
      <c r="C6" s="17">
        <v>44062</v>
      </c>
      <c r="D6" s="17">
        <v>44036</v>
      </c>
      <c r="E6" s="17"/>
      <c r="F6" s="17"/>
      <c r="G6" s="1">
        <f t="shared" si="0"/>
        <v>-26</v>
      </c>
      <c r="H6" s="16">
        <f t="shared" si="1"/>
        <v>-3799.6399999999994</v>
      </c>
    </row>
    <row r="7" spans="1:8" ht="15">
      <c r="A7" s="28" t="s">
        <v>88</v>
      </c>
      <c r="B7" s="16">
        <v>2751.28</v>
      </c>
      <c r="C7" s="17">
        <v>44062</v>
      </c>
      <c r="D7" s="17">
        <v>44036</v>
      </c>
      <c r="E7" s="17"/>
      <c r="F7" s="17"/>
      <c r="G7" s="1">
        <f t="shared" si="0"/>
        <v>-26</v>
      </c>
      <c r="H7" s="16">
        <f t="shared" si="1"/>
        <v>-71533.28</v>
      </c>
    </row>
    <row r="8" spans="1:8" ht="15">
      <c r="A8" s="28" t="s">
        <v>89</v>
      </c>
      <c r="B8" s="16">
        <v>841.5</v>
      </c>
      <c r="C8" s="17">
        <v>44059</v>
      </c>
      <c r="D8" s="17">
        <v>44036</v>
      </c>
      <c r="E8" s="17"/>
      <c r="F8" s="17"/>
      <c r="G8" s="1">
        <f t="shared" si="0"/>
        <v>-23</v>
      </c>
      <c r="H8" s="16">
        <f t="shared" si="1"/>
        <v>-19354.5</v>
      </c>
    </row>
    <row r="9" spans="1:8" ht="15">
      <c r="A9" s="28" t="s">
        <v>90</v>
      </c>
      <c r="B9" s="16">
        <v>646.35</v>
      </c>
      <c r="C9" s="17">
        <v>44059</v>
      </c>
      <c r="D9" s="17">
        <v>44036</v>
      </c>
      <c r="E9" s="17"/>
      <c r="F9" s="17"/>
      <c r="G9" s="1">
        <f t="shared" si="0"/>
        <v>-23</v>
      </c>
      <c r="H9" s="16">
        <f t="shared" si="1"/>
        <v>-14866.050000000001</v>
      </c>
    </row>
    <row r="10" spans="1:8" ht="15">
      <c r="A10" s="28" t="s">
        <v>49</v>
      </c>
      <c r="B10" s="16">
        <v>1567.12</v>
      </c>
      <c r="C10" s="17">
        <v>43897</v>
      </c>
      <c r="D10" s="17">
        <v>44036</v>
      </c>
      <c r="E10" s="17"/>
      <c r="F10" s="17"/>
      <c r="G10" s="1">
        <f t="shared" si="0"/>
        <v>139</v>
      </c>
      <c r="H10" s="16">
        <f t="shared" si="1"/>
        <v>217829.68</v>
      </c>
    </row>
    <row r="11" spans="1:8" ht="15">
      <c r="A11" s="28" t="s">
        <v>91</v>
      </c>
      <c r="B11" s="16">
        <v>2350.68</v>
      </c>
      <c r="C11" s="17">
        <v>43820</v>
      </c>
      <c r="D11" s="17">
        <v>44036</v>
      </c>
      <c r="E11" s="17"/>
      <c r="F11" s="17"/>
      <c r="G11" s="1">
        <f t="shared" si="0"/>
        <v>216</v>
      </c>
      <c r="H11" s="16">
        <f t="shared" si="1"/>
        <v>507746.87999999995</v>
      </c>
    </row>
    <row r="12" spans="1:8" ht="15">
      <c r="A12" s="28" t="s">
        <v>92</v>
      </c>
      <c r="B12" s="16">
        <v>7480</v>
      </c>
      <c r="C12" s="17">
        <v>44059</v>
      </c>
      <c r="D12" s="17">
        <v>44064</v>
      </c>
      <c r="E12" s="17"/>
      <c r="F12" s="17"/>
      <c r="G12" s="1">
        <f t="shared" si="0"/>
        <v>5</v>
      </c>
      <c r="H12" s="16">
        <f t="shared" si="1"/>
        <v>37400</v>
      </c>
    </row>
    <row r="13" spans="1:8" ht="15">
      <c r="A13" s="28" t="s">
        <v>93</v>
      </c>
      <c r="B13" s="16">
        <v>404</v>
      </c>
      <c r="C13" s="17">
        <v>44077</v>
      </c>
      <c r="D13" s="17">
        <v>44064</v>
      </c>
      <c r="E13" s="17"/>
      <c r="F13" s="17"/>
      <c r="G13" s="1">
        <f t="shared" si="0"/>
        <v>-13</v>
      </c>
      <c r="H13" s="16">
        <f t="shared" si="1"/>
        <v>-5252</v>
      </c>
    </row>
    <row r="14" spans="1:8" ht="15">
      <c r="A14" s="28" t="s">
        <v>94</v>
      </c>
      <c r="B14" s="16">
        <v>862.69</v>
      </c>
      <c r="C14" s="17">
        <v>44042</v>
      </c>
      <c r="D14" s="17">
        <v>44064</v>
      </c>
      <c r="E14" s="17"/>
      <c r="F14" s="17"/>
      <c r="G14" s="1">
        <f t="shared" si="0"/>
        <v>22</v>
      </c>
      <c r="H14" s="16">
        <f t="shared" si="1"/>
        <v>18979.18</v>
      </c>
    </row>
    <row r="15" spans="1:8" ht="15">
      <c r="A15" s="28" t="s">
        <v>95</v>
      </c>
      <c r="B15" s="16">
        <v>70</v>
      </c>
      <c r="C15" s="17">
        <v>44154</v>
      </c>
      <c r="D15" s="17">
        <v>44064</v>
      </c>
      <c r="E15" s="17"/>
      <c r="F15" s="17"/>
      <c r="G15" s="1">
        <f t="shared" si="0"/>
        <v>-90</v>
      </c>
      <c r="H15" s="16">
        <f t="shared" si="1"/>
        <v>-6300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42412.579999999994</v>
      </c>
      <c r="C1">
        <f>COUNTA(A4:A203)</f>
        <v>31</v>
      </c>
      <c r="G1" s="20">
        <f>IF(B1&lt;&gt;0,H1/B1,0)</f>
        <v>-13.154770825071243</v>
      </c>
      <c r="H1" s="19">
        <f>SUM(H4:H195)</f>
        <v>-557927.77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96</v>
      </c>
      <c r="B4" s="16">
        <v>360</v>
      </c>
      <c r="C4" s="17">
        <v>44094</v>
      </c>
      <c r="D4" s="17">
        <v>44110</v>
      </c>
      <c r="E4" s="17"/>
      <c r="F4" s="17"/>
      <c r="G4" s="1">
        <f>D4-C4-(F4-E4)</f>
        <v>16</v>
      </c>
      <c r="H4" s="16">
        <f>B4*G4</f>
        <v>5760</v>
      </c>
    </row>
    <row r="5" spans="1:8" ht="15">
      <c r="A5" s="28" t="s">
        <v>97</v>
      </c>
      <c r="B5" s="16">
        <v>1395.16</v>
      </c>
      <c r="C5" s="17">
        <v>44107</v>
      </c>
      <c r="D5" s="17">
        <v>44124</v>
      </c>
      <c r="E5" s="17"/>
      <c r="F5" s="17"/>
      <c r="G5" s="1">
        <f aca="true" t="shared" si="0" ref="G5:G68">D5-C5-(F5-E5)</f>
        <v>17</v>
      </c>
      <c r="H5" s="16">
        <f aca="true" t="shared" si="1" ref="H5:H68">B5*G5</f>
        <v>23717.72</v>
      </c>
    </row>
    <row r="6" spans="1:8" ht="15">
      <c r="A6" s="28" t="s">
        <v>98</v>
      </c>
      <c r="B6" s="16">
        <v>-1395.16</v>
      </c>
      <c r="C6" s="17">
        <v>44153</v>
      </c>
      <c r="D6" s="17">
        <v>44124</v>
      </c>
      <c r="E6" s="17"/>
      <c r="F6" s="17"/>
      <c r="G6" s="1">
        <f t="shared" si="0"/>
        <v>-29</v>
      </c>
      <c r="H6" s="16">
        <f t="shared" si="1"/>
        <v>40459.64</v>
      </c>
    </row>
    <row r="7" spans="1:8" ht="15">
      <c r="A7" s="28" t="s">
        <v>99</v>
      </c>
      <c r="B7" s="16">
        <v>1395.14</v>
      </c>
      <c r="C7" s="17">
        <v>44153</v>
      </c>
      <c r="D7" s="17">
        <v>44124</v>
      </c>
      <c r="E7" s="17"/>
      <c r="F7" s="17"/>
      <c r="G7" s="1">
        <f t="shared" si="0"/>
        <v>-29</v>
      </c>
      <c r="H7" s="16">
        <f t="shared" si="1"/>
        <v>-40459.060000000005</v>
      </c>
    </row>
    <row r="8" spans="1:8" ht="15">
      <c r="A8" s="28" t="s">
        <v>100</v>
      </c>
      <c r="B8" s="16">
        <v>4.1</v>
      </c>
      <c r="C8" s="17">
        <v>44154</v>
      </c>
      <c r="D8" s="17">
        <v>44124</v>
      </c>
      <c r="E8" s="17"/>
      <c r="F8" s="17"/>
      <c r="G8" s="1">
        <f t="shared" si="0"/>
        <v>-30</v>
      </c>
      <c r="H8" s="16">
        <f t="shared" si="1"/>
        <v>-122.99999999999999</v>
      </c>
    </row>
    <row r="9" spans="1:8" ht="15">
      <c r="A9" s="28" t="s">
        <v>101</v>
      </c>
      <c r="B9" s="16">
        <v>550</v>
      </c>
      <c r="C9" s="17">
        <v>44153</v>
      </c>
      <c r="D9" s="17">
        <v>44124</v>
      </c>
      <c r="E9" s="17"/>
      <c r="F9" s="17"/>
      <c r="G9" s="1">
        <f t="shared" si="0"/>
        <v>-29</v>
      </c>
      <c r="H9" s="16">
        <f t="shared" si="1"/>
        <v>-15950</v>
      </c>
    </row>
    <row r="10" spans="1:8" ht="15">
      <c r="A10" s="28" t="s">
        <v>101</v>
      </c>
      <c r="B10" s="16">
        <v>400</v>
      </c>
      <c r="C10" s="17">
        <v>44153</v>
      </c>
      <c r="D10" s="17">
        <v>44124</v>
      </c>
      <c r="E10" s="17"/>
      <c r="F10" s="17"/>
      <c r="G10" s="1">
        <f t="shared" si="0"/>
        <v>-29</v>
      </c>
      <c r="H10" s="16">
        <f t="shared" si="1"/>
        <v>-11600</v>
      </c>
    </row>
    <row r="11" spans="1:8" ht="15">
      <c r="A11" s="28" t="s">
        <v>102</v>
      </c>
      <c r="B11" s="16">
        <v>3227.4</v>
      </c>
      <c r="C11" s="17">
        <v>44154</v>
      </c>
      <c r="D11" s="17">
        <v>44124</v>
      </c>
      <c r="E11" s="17"/>
      <c r="F11" s="17"/>
      <c r="G11" s="1">
        <f t="shared" si="0"/>
        <v>-30</v>
      </c>
      <c r="H11" s="16">
        <f t="shared" si="1"/>
        <v>-96822</v>
      </c>
    </row>
    <row r="12" spans="1:8" ht="15">
      <c r="A12" s="28" t="s">
        <v>103</v>
      </c>
      <c r="B12" s="16">
        <v>313.5</v>
      </c>
      <c r="C12" s="17">
        <v>44154</v>
      </c>
      <c r="D12" s="17">
        <v>44124</v>
      </c>
      <c r="E12" s="17"/>
      <c r="F12" s="17"/>
      <c r="G12" s="1">
        <f t="shared" si="0"/>
        <v>-30</v>
      </c>
      <c r="H12" s="16">
        <f t="shared" si="1"/>
        <v>-9405</v>
      </c>
    </row>
    <row r="13" spans="1:8" ht="15">
      <c r="A13" s="28" t="s">
        <v>104</v>
      </c>
      <c r="B13" s="16">
        <v>935.79</v>
      </c>
      <c r="C13" s="17">
        <v>44107</v>
      </c>
      <c r="D13" s="17">
        <v>44130</v>
      </c>
      <c r="E13" s="17"/>
      <c r="F13" s="17"/>
      <c r="G13" s="1">
        <f t="shared" si="0"/>
        <v>23</v>
      </c>
      <c r="H13" s="16">
        <f t="shared" si="1"/>
        <v>21523.17</v>
      </c>
    </row>
    <row r="14" spans="1:8" ht="15">
      <c r="A14" s="28" t="s">
        <v>105</v>
      </c>
      <c r="B14" s="16">
        <v>467.89</v>
      </c>
      <c r="C14" s="17">
        <v>44107</v>
      </c>
      <c r="D14" s="17">
        <v>44130</v>
      </c>
      <c r="E14" s="17"/>
      <c r="F14" s="17"/>
      <c r="G14" s="1">
        <f t="shared" si="0"/>
        <v>23</v>
      </c>
      <c r="H14" s="16">
        <f t="shared" si="1"/>
        <v>10761.47</v>
      </c>
    </row>
    <row r="15" spans="1:8" ht="15">
      <c r="A15" s="28" t="s">
        <v>106</v>
      </c>
      <c r="B15" s="16">
        <v>3376</v>
      </c>
      <c r="C15" s="17">
        <v>44157</v>
      </c>
      <c r="D15" s="17">
        <v>44130</v>
      </c>
      <c r="E15" s="17"/>
      <c r="F15" s="17"/>
      <c r="G15" s="1">
        <f t="shared" si="0"/>
        <v>-27</v>
      </c>
      <c r="H15" s="16">
        <f t="shared" si="1"/>
        <v>-91152</v>
      </c>
    </row>
    <row r="16" spans="1:8" ht="15">
      <c r="A16" s="28" t="s">
        <v>107</v>
      </c>
      <c r="B16" s="16">
        <v>417</v>
      </c>
      <c r="C16" s="17">
        <v>44157</v>
      </c>
      <c r="D16" s="17">
        <v>44130</v>
      </c>
      <c r="E16" s="17"/>
      <c r="F16" s="17"/>
      <c r="G16" s="1">
        <f t="shared" si="0"/>
        <v>-27</v>
      </c>
      <c r="H16" s="16">
        <f t="shared" si="1"/>
        <v>-11259</v>
      </c>
    </row>
    <row r="17" spans="1:8" ht="15">
      <c r="A17" s="28" t="s">
        <v>108</v>
      </c>
      <c r="B17" s="16">
        <v>3097.33</v>
      </c>
      <c r="C17" s="17">
        <v>44157</v>
      </c>
      <c r="D17" s="17">
        <v>44130</v>
      </c>
      <c r="E17" s="17"/>
      <c r="F17" s="17"/>
      <c r="G17" s="1">
        <f t="shared" si="0"/>
        <v>-27</v>
      </c>
      <c r="H17" s="16">
        <f t="shared" si="1"/>
        <v>-83627.91</v>
      </c>
    </row>
    <row r="18" spans="1:8" ht="15">
      <c r="A18" s="28" t="s">
        <v>109</v>
      </c>
      <c r="B18" s="16">
        <v>360</v>
      </c>
      <c r="C18" s="17">
        <v>44153</v>
      </c>
      <c r="D18" s="17">
        <v>44145</v>
      </c>
      <c r="E18" s="17"/>
      <c r="F18" s="17"/>
      <c r="G18" s="1">
        <f t="shared" si="0"/>
        <v>-8</v>
      </c>
      <c r="H18" s="16">
        <f t="shared" si="1"/>
        <v>-2880</v>
      </c>
    </row>
    <row r="19" spans="1:8" ht="15">
      <c r="A19" s="28" t="s">
        <v>110</v>
      </c>
      <c r="B19" s="16">
        <v>5640</v>
      </c>
      <c r="C19" s="17">
        <v>44163</v>
      </c>
      <c r="D19" s="17">
        <v>44145</v>
      </c>
      <c r="E19" s="17"/>
      <c r="F19" s="17"/>
      <c r="G19" s="1">
        <f t="shared" si="0"/>
        <v>-18</v>
      </c>
      <c r="H19" s="16">
        <f t="shared" si="1"/>
        <v>-101520</v>
      </c>
    </row>
    <row r="20" spans="1:8" ht="15">
      <c r="A20" s="28" t="s">
        <v>111</v>
      </c>
      <c r="B20" s="16">
        <v>800</v>
      </c>
      <c r="C20" s="17">
        <v>44174</v>
      </c>
      <c r="D20" s="17">
        <v>44145</v>
      </c>
      <c r="E20" s="17"/>
      <c r="F20" s="17"/>
      <c r="G20" s="1">
        <f t="shared" si="0"/>
        <v>-29</v>
      </c>
      <c r="H20" s="16">
        <f t="shared" si="1"/>
        <v>-23200</v>
      </c>
    </row>
    <row r="21" spans="1:8" ht="15">
      <c r="A21" s="28" t="s">
        <v>112</v>
      </c>
      <c r="B21" s="16">
        <v>142.79</v>
      </c>
      <c r="C21" s="17">
        <v>44163</v>
      </c>
      <c r="D21" s="17">
        <v>44158</v>
      </c>
      <c r="E21" s="17"/>
      <c r="F21" s="17"/>
      <c r="G21" s="1">
        <f t="shared" si="0"/>
        <v>-5</v>
      </c>
      <c r="H21" s="16">
        <f t="shared" si="1"/>
        <v>-713.9499999999999</v>
      </c>
    </row>
    <row r="22" spans="1:8" ht="15">
      <c r="A22" s="28" t="s">
        <v>112</v>
      </c>
      <c r="B22" s="16">
        <v>1191.21</v>
      </c>
      <c r="C22" s="17">
        <v>44163</v>
      </c>
      <c r="D22" s="17">
        <v>44158</v>
      </c>
      <c r="E22" s="17"/>
      <c r="F22" s="17"/>
      <c r="G22" s="1">
        <f t="shared" si="0"/>
        <v>-5</v>
      </c>
      <c r="H22" s="16">
        <f t="shared" si="1"/>
        <v>-5956.05</v>
      </c>
    </row>
    <row r="23" spans="1:8" ht="15">
      <c r="A23" s="28" t="s">
        <v>113</v>
      </c>
      <c r="B23" s="16">
        <v>1800</v>
      </c>
      <c r="C23" s="17">
        <v>44184</v>
      </c>
      <c r="D23" s="17">
        <v>44167</v>
      </c>
      <c r="E23" s="17"/>
      <c r="F23" s="17"/>
      <c r="G23" s="1">
        <f t="shared" si="0"/>
        <v>-17</v>
      </c>
      <c r="H23" s="16">
        <f t="shared" si="1"/>
        <v>-30600</v>
      </c>
    </row>
    <row r="24" spans="1:8" ht="15">
      <c r="A24" s="28" t="s">
        <v>114</v>
      </c>
      <c r="B24" s="16">
        <v>3158.5</v>
      </c>
      <c r="C24" s="17">
        <v>44189</v>
      </c>
      <c r="D24" s="17">
        <v>44167</v>
      </c>
      <c r="E24" s="17"/>
      <c r="F24" s="17"/>
      <c r="G24" s="1">
        <f t="shared" si="0"/>
        <v>-22</v>
      </c>
      <c r="H24" s="16">
        <f t="shared" si="1"/>
        <v>-69487</v>
      </c>
    </row>
    <row r="25" spans="1:8" ht="15">
      <c r="A25" s="28" t="s">
        <v>115</v>
      </c>
      <c r="B25" s="16">
        <v>1465.5</v>
      </c>
      <c r="C25" s="17">
        <v>44195</v>
      </c>
      <c r="D25" s="17">
        <v>44167</v>
      </c>
      <c r="E25" s="17"/>
      <c r="F25" s="17"/>
      <c r="G25" s="1">
        <f t="shared" si="0"/>
        <v>-28</v>
      </c>
      <c r="H25" s="16">
        <f t="shared" si="1"/>
        <v>-41034</v>
      </c>
    </row>
    <row r="26" spans="1:8" ht="15">
      <c r="A26" s="28" t="s">
        <v>116</v>
      </c>
      <c r="B26" s="16">
        <v>580</v>
      </c>
      <c r="C26" s="17">
        <v>44174</v>
      </c>
      <c r="D26" s="17">
        <v>44167</v>
      </c>
      <c r="E26" s="17"/>
      <c r="F26" s="17"/>
      <c r="G26" s="1">
        <f t="shared" si="0"/>
        <v>-7</v>
      </c>
      <c r="H26" s="16">
        <f t="shared" si="1"/>
        <v>-4060</v>
      </c>
    </row>
    <row r="27" spans="1:8" ht="15">
      <c r="A27" s="28" t="s">
        <v>117</v>
      </c>
      <c r="B27" s="16">
        <v>9732</v>
      </c>
      <c r="C27" s="17">
        <v>44163</v>
      </c>
      <c r="D27" s="17">
        <v>44167</v>
      </c>
      <c r="E27" s="17"/>
      <c r="F27" s="17"/>
      <c r="G27" s="1">
        <f t="shared" si="0"/>
        <v>4</v>
      </c>
      <c r="H27" s="16">
        <f t="shared" si="1"/>
        <v>38928</v>
      </c>
    </row>
    <row r="28" spans="1:8" ht="15">
      <c r="A28" s="28" t="s">
        <v>118</v>
      </c>
      <c r="B28" s="16">
        <v>651.59</v>
      </c>
      <c r="C28" s="17">
        <v>44195</v>
      </c>
      <c r="D28" s="17">
        <v>44167</v>
      </c>
      <c r="E28" s="17"/>
      <c r="F28" s="17"/>
      <c r="G28" s="1">
        <f t="shared" si="0"/>
        <v>-28</v>
      </c>
      <c r="H28" s="16">
        <f t="shared" si="1"/>
        <v>-18244.52</v>
      </c>
    </row>
    <row r="29" spans="1:8" ht="15">
      <c r="A29" s="28" t="s">
        <v>119</v>
      </c>
      <c r="B29" s="16">
        <v>90</v>
      </c>
      <c r="C29" s="17">
        <v>44157</v>
      </c>
      <c r="D29" s="17">
        <v>44167</v>
      </c>
      <c r="E29" s="17"/>
      <c r="F29" s="17"/>
      <c r="G29" s="1">
        <f t="shared" si="0"/>
        <v>10</v>
      </c>
      <c r="H29" s="16">
        <f t="shared" si="1"/>
        <v>900</v>
      </c>
    </row>
    <row r="30" spans="1:8" ht="15">
      <c r="A30" s="28" t="s">
        <v>120</v>
      </c>
      <c r="B30" s="16">
        <v>390.15</v>
      </c>
      <c r="C30" s="17">
        <v>44159</v>
      </c>
      <c r="D30" s="17">
        <v>44167</v>
      </c>
      <c r="E30" s="17"/>
      <c r="F30" s="17"/>
      <c r="G30" s="1">
        <f t="shared" si="0"/>
        <v>8</v>
      </c>
      <c r="H30" s="16">
        <f t="shared" si="1"/>
        <v>3121.2</v>
      </c>
    </row>
    <row r="31" spans="1:8" ht="15">
      <c r="A31" s="28" t="s">
        <v>121</v>
      </c>
      <c r="B31" s="16">
        <v>610</v>
      </c>
      <c r="C31" s="17">
        <v>44197</v>
      </c>
      <c r="D31" s="17">
        <v>44167</v>
      </c>
      <c r="E31" s="17"/>
      <c r="F31" s="17"/>
      <c r="G31" s="1">
        <f t="shared" si="0"/>
        <v>-30</v>
      </c>
      <c r="H31" s="16">
        <f t="shared" si="1"/>
        <v>-18300</v>
      </c>
    </row>
    <row r="32" spans="1:8" ht="15">
      <c r="A32" s="28" t="s">
        <v>121</v>
      </c>
      <c r="B32" s="16">
        <v>478.14</v>
      </c>
      <c r="C32" s="17">
        <v>44197</v>
      </c>
      <c r="D32" s="17">
        <v>44167</v>
      </c>
      <c r="E32" s="17"/>
      <c r="F32" s="17"/>
      <c r="G32" s="1">
        <f t="shared" si="0"/>
        <v>-30</v>
      </c>
      <c r="H32" s="16">
        <f t="shared" si="1"/>
        <v>-14344.199999999999</v>
      </c>
    </row>
    <row r="33" spans="1:8" ht="15">
      <c r="A33" s="28" t="s">
        <v>122</v>
      </c>
      <c r="B33" s="16">
        <v>262.17</v>
      </c>
      <c r="C33" s="17">
        <v>44159</v>
      </c>
      <c r="D33" s="17">
        <v>44167</v>
      </c>
      <c r="E33" s="17"/>
      <c r="F33" s="17"/>
      <c r="G33" s="1">
        <f t="shared" si="0"/>
        <v>8</v>
      </c>
      <c r="H33" s="16">
        <f t="shared" si="1"/>
        <v>2097.36</v>
      </c>
    </row>
    <row r="34" spans="1:8" ht="15">
      <c r="A34" s="28" t="s">
        <v>123</v>
      </c>
      <c r="B34" s="16">
        <v>516.38</v>
      </c>
      <c r="C34" s="17">
        <v>44195</v>
      </c>
      <c r="D34" s="17">
        <v>44167</v>
      </c>
      <c r="E34" s="17"/>
      <c r="F34" s="17"/>
      <c r="G34" s="1">
        <f t="shared" si="0"/>
        <v>-28</v>
      </c>
      <c r="H34" s="16">
        <f t="shared" si="1"/>
        <v>-14458.64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2021-01-18T08:06:25Z</dcterms:modified>
  <cp:category/>
  <cp:version/>
  <cp:contentType/>
  <cp:contentStatus/>
</cp:coreProperties>
</file>